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ий стол\Доки по Корш\бюджет 24\"/>
    </mc:Choice>
  </mc:AlternateContent>
  <bookViews>
    <workbookView xWindow="0" yWindow="0" windowWidth="15270" windowHeight="4455"/>
  </bookViews>
  <sheets>
    <sheet name="ДЧБ" sheetId="1" r:id="rId1"/>
  </sheets>
  <definedNames>
    <definedName name="APPT" localSheetId="0">ДЧБ!#REF!</definedName>
    <definedName name="FIO" localSheetId="0">ДЧБ!#REF!</definedName>
    <definedName name="LAST_CELL" localSheetId="0">ДЧБ!#REF!</definedName>
    <definedName name="SIGN" localSheetId="0">ДЧБ!#REF!</definedName>
  </definedNames>
  <calcPr calcId="152511"/>
</workbook>
</file>

<file path=xl/calcChain.xml><?xml version="1.0" encoding="utf-8"?>
<calcChain xmlns="http://schemas.openxmlformats.org/spreadsheetml/2006/main">
  <c r="E25" i="1" l="1"/>
  <c r="C25" i="1"/>
  <c r="G37" i="1"/>
  <c r="G36" i="1" s="1"/>
  <c r="D37" i="1"/>
  <c r="F37" i="1" s="1"/>
  <c r="F36" i="1" s="1"/>
  <c r="E36" i="1"/>
  <c r="C36" i="1"/>
  <c r="D36" i="1" l="1"/>
  <c r="D43" i="1"/>
  <c r="D42" i="1"/>
  <c r="D41" i="1"/>
  <c r="D40" i="1"/>
  <c r="D35" i="1"/>
  <c r="D34" i="1"/>
  <c r="D30" i="1"/>
  <c r="D28" i="1"/>
  <c r="D27" i="1"/>
  <c r="G35" i="1"/>
  <c r="G29" i="1"/>
  <c r="G26" i="1"/>
  <c r="D26" i="1"/>
  <c r="D23" i="1"/>
  <c r="G21" i="1"/>
  <c r="G20" i="1"/>
  <c r="G19" i="1"/>
  <c r="G18" i="1"/>
  <c r="D21" i="1"/>
  <c r="D20" i="1"/>
  <c r="D19" i="1"/>
  <c r="D18" i="1"/>
  <c r="D16" i="1"/>
  <c r="G10" i="1"/>
  <c r="D11" i="1"/>
  <c r="D15" i="1"/>
  <c r="G11" i="1"/>
  <c r="D10" i="1"/>
  <c r="D33" i="1" l="1"/>
  <c r="D17" i="1"/>
  <c r="G25" i="1"/>
  <c r="F10" i="1"/>
  <c r="C38" i="1"/>
  <c r="E33" i="1"/>
  <c r="C33" i="1"/>
  <c r="F35" i="1"/>
  <c r="G33" i="1"/>
  <c r="G40" i="1"/>
  <c r="G43" i="1"/>
  <c r="G41" i="1"/>
  <c r="F34" i="1" l="1"/>
  <c r="F33" i="1" s="1"/>
  <c r="D24" i="1"/>
  <c r="F24" i="1" s="1"/>
  <c r="G17" i="1"/>
  <c r="E9" i="1"/>
  <c r="C9" i="1"/>
  <c r="G9" i="1"/>
  <c r="F16" i="1"/>
  <c r="F15" i="1" l="1"/>
  <c r="E22" i="1"/>
  <c r="E38" i="1"/>
  <c r="G38" i="1"/>
  <c r="D44" i="1"/>
  <c r="F44" i="1" s="1"/>
  <c r="F14" i="1"/>
  <c r="F13" i="1"/>
  <c r="C22" i="1" l="1"/>
  <c r="F43" i="1" l="1"/>
  <c r="E31" i="1" l="1"/>
  <c r="D29" i="1"/>
  <c r="D25" i="1" s="1"/>
  <c r="E17" i="1"/>
  <c r="E8" i="1" s="1"/>
  <c r="F29" i="1" l="1"/>
  <c r="E45" i="1"/>
  <c r="G31" i="1"/>
  <c r="G22" i="1"/>
  <c r="G8" i="1" s="1"/>
  <c r="F42" i="1"/>
  <c r="F41" i="1"/>
  <c r="F40" i="1"/>
  <c r="D39" i="1"/>
  <c r="D38" i="1" s="1"/>
  <c r="D32" i="1"/>
  <c r="D31" i="1" s="1"/>
  <c r="F30" i="1"/>
  <c r="F28" i="1"/>
  <c r="F27" i="1"/>
  <c r="F23" i="1"/>
  <c r="F21" i="1"/>
  <c r="F20" i="1"/>
  <c r="F19" i="1"/>
  <c r="D12" i="1"/>
  <c r="F11" i="1"/>
  <c r="C31" i="1"/>
  <c r="C17" i="1"/>
  <c r="C8" i="1" s="1"/>
  <c r="C45" i="1" s="1"/>
  <c r="F12" i="1" l="1"/>
  <c r="D9" i="1"/>
  <c r="G45" i="1"/>
  <c r="F9" i="1"/>
  <c r="F26" i="1"/>
  <c r="F25" i="1" s="1"/>
  <c r="F22" i="1"/>
  <c r="D22" i="1"/>
  <c r="F18" i="1"/>
  <c r="F17" i="1" s="1"/>
  <c r="F39" i="1"/>
  <c r="F38" i="1" s="1"/>
  <c r="F32" i="1"/>
  <c r="F31" i="1" s="1"/>
  <c r="D8" i="1" l="1"/>
  <c r="F8" i="1"/>
  <c r="D45" i="1"/>
  <c r="F45" i="1"/>
</calcChain>
</file>

<file path=xl/sharedStrings.xml><?xml version="1.0" encoding="utf-8"?>
<sst xmlns="http://schemas.openxmlformats.org/spreadsheetml/2006/main" count="95" uniqueCount="89">
  <si>
    <t>Единица измерения тыс. руб.</t>
  </si>
  <si>
    <t>КВД</t>
  </si>
  <si>
    <t>1.01.02010.01.1000.110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</si>
  <si>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</si>
  <si>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1.01.00000.00.0000.000</t>
  </si>
  <si>
    <t>НАЛОГИ НА ПРИБЫЛЬ, ДОХОДЫ</t>
  </si>
  <si>
    <t>1.03.02231.01.0000.110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</si>
  <si>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</si>
  <si>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1.03.02241.01.0000.110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</si>
  <si>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</si>
  <si>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1.03.02251.01.0000.110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</si>
  <si>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</si>
  <si>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1.03.02261.01.0000.110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</si>
  <si>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</si>
  <si>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1.03.00000.00.0000.000</t>
  </si>
  <si>
    <t>НАЛОГИ НА ТОВАРЫ (РАБОТЫ, УСЛУГИ), РЕАЛИЗУЕМЫЕ НА ТЕРРИТОРИИ РОССИЙСКОЙ ФЕДЕРАЦИИ</t>
  </si>
  <si>
    <t>1.05.03010.01.1000.110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</si>
  <si>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</si>
  <si>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1.05.03010.01.2100.110</t>
  </si>
  <si>
    <t>Единый сельскохозяйственный налог (пени по соответствующему платежу)</t>
  </si>
  <si>
    <t>1.05.00000.00.0000.000</t>
  </si>
  <si>
    <t>НАЛОГИ НА СОВОКУПНЫЙ ДОХОД</t>
  </si>
  <si>
    <t>1.06.01030.10.1000.110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</si>
  <si>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</si>
  <si>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1.06.06033.10.1000.110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</si>
  <si>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</si>
  <si>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1.06.06043.10.1000.110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</si>
  <si>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</si>
  <si>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1.06.00000.00.0000.000</t>
  </si>
  <si>
    <t>НАЛОГИ НА ИМУЩЕСТВО</t>
  </si>
  <si>
    <t>1.08.04020.01.0000.110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</si>
  <si>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</si>
  <si>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1.08.00000.00.0000.000</t>
  </si>
  <si>
    <t>ГОСУДАРСТВЕННАЯ ПОШЛИНА</t>
  </si>
  <si>
    <t>1.00.00000.00.0000.000</t>
  </si>
  <si>
    <t>НАЛОГОВЫЕ И НЕНАЛОГОВЫЕ ДОХОДЫ</t>
  </si>
  <si>
    <t>Дотации бюджетам сельских поселений на выравнивание бюджетной обеспеченности</t>
  </si>
  <si>
    <t>2.02.29999.10.0000.150</t>
  </si>
  <si>
    <t>Прочие субсидии бюджетам сельских поселений</t>
  </si>
  <si>
    <t>2.02.35118.10.0000.150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</si>
  <si>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</si>
  <si>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2.02.30024.10.0000.151</t>
  </si>
  <si>
    <t>Субвенции бюджетам сельских поселений на выполнение передаваемых полномочий субъектов Российской Федерации</t>
  </si>
  <si>
    <t>2.00.00000.00.0000.000</t>
  </si>
  <si>
    <t>БЕЗВОЗМЕЗДНЫЕ ПОСТУПЛЕНИЯ</t>
  </si>
  <si>
    <t>Итого</t>
  </si>
  <si>
    <t>Коршуновского МО</t>
  </si>
  <si>
    <t>Наименование доходов</t>
  </si>
  <si>
    <t>отклонение</t>
  </si>
  <si>
    <t>Глава Коршуновского</t>
  </si>
  <si>
    <t>муниципального образования</t>
  </si>
  <si>
    <t>Д.В.Округин</t>
  </si>
  <si>
    <t>(подпись)</t>
  </si>
  <si>
    <t>(расшифровка подписи)</t>
  </si>
  <si>
    <t>М.П.</t>
  </si>
  <si>
    <t>Исполнитель</t>
  </si>
  <si>
    <t>Н.Б. Кистенева</t>
  </si>
  <si>
    <t>2.02.16001.10.0000.150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</si>
  <si>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</si>
  <si>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1.01.02010.01.3000.110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</si>
  <si>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</si>
  <si>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1.01.02040.01.1000.110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</si>
  <si>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</si>
  <si>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1.06.06033.10.3000.110</t>
  </si>
  <si>
    <t>Прочие межбюджетные трансферты, передаваемые бюджетам сельских поселений</t>
  </si>
  <si>
    <t>2.02.49999.10.0000.150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</si>
  <si>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</si>
  <si>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1.01.02030.01.1000.110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</si>
  <si>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</si>
  <si>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1.01.02030.01.2100.110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</si>
  <si>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</si>
  <si>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2.19.60010.10.0000.150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</si>
  <si>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</si>
  <si>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1.01.02080.01.1000.110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</si>
  <si>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</si>
  <si>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</si>
  <si>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1.11.05025.10.0000.120</t>
  </si>
  <si>
    <t>1.11.05075.10.0000.120</t>
  </si>
  <si>
    <t>ДОХОДЫ ОТ ИСПОЛЬЗОВАНИЯ ИМУЩЕСТВА, НАХОДЯЩЕГОСЯ В ГОСУДАРСТВЕННОЙ И МУНИЦИПАЛЬНОЙ СОБСТВЕННОСТИ</t>
  </si>
  <si>
    <t>1.11.00000.00.0000.000</t>
  </si>
  <si>
    <t>СПРАВКА ОБ ОЖИДАЕМОМ ИСПОЛНЕНИИ БЮДЖЕТА ПО ДОХОДАМ по состоянию на 01.10.2023 года</t>
  </si>
  <si>
    <t>9 месяцев</t>
  </si>
  <si>
    <t>исполненно на 01.10.2023</t>
  </si>
  <si>
    <t>ожидаемое исполнение на 01.01.2024</t>
  </si>
  <si>
    <t>1.16.18000.02.0000.140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</si>
  <si>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</si>
  <si>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ШТРАФЫ, САНКЦИИ, ВОЗМЕЩЕНИЕ УЩЕРБА</t>
  </si>
  <si>
    <t>1.16.00000.00.0000.000</t>
  </si>
  <si>
    <t>Решение Схода  граждан Коршуновского сельского поселения №29 от 28.12.2022г. (в ред. от 29.09.2023г.)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</si>
</sst>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4" fillId="0" borderId="2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9" fontId="5" fillId="0" borderId="5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wrapText="1"/>
      <protection locked="0"/>
    </xf>
    <xf numFmtId="4" fontId="5" fillId="0" borderId="8" xfId="0" applyNumberFormat="1" applyFont="1" applyBorder="1" applyAlignment="1" applyProtection="1">
      <alignment horizontal="right" vertical="center" wrapText="1"/>
    </xf>
    <xf numFmtId="4" fontId="4" fillId="0" borderId="9" xfId="0" applyNumberFormat="1" applyFont="1" applyBorder="1" applyAlignment="1" applyProtection="1">
      <alignment horizontal="right" vertical="center" wrapText="1"/>
    </xf>
    <xf numFmtId="49" fontId="6" fillId="0" borderId="0" xfId="0" applyNumberFormat="1" applyFont="1" applyFill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</xf>
    <xf numFmtId="4" fontId="4" fillId="0" borderId="16" xfId="0" applyNumberFormat="1" applyFont="1" applyBorder="1" applyAlignment="1" applyProtection="1">
      <alignment horizontal="right" vertical="center" wrapText="1"/>
    </xf>
    <xf numFmtId="49" fontId="4" fillId="0" borderId="17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4" fontId="4" fillId="0" borderId="15" xfId="0" applyNumberFormat="1" applyFont="1" applyBorder="1" applyAlignment="1" applyProtection="1">
      <alignment horizontal="right" vertical="center" wrapText="1"/>
    </xf>
    <xf numFmtId="4" fontId="4" fillId="0" borderId="18" xfId="0" applyNumberFormat="1" applyFont="1" applyBorder="1" applyAlignment="1" applyProtection="1">
      <alignment horizontal="right" vertical="center" wrapText="1"/>
    </xf>
    <xf numFmtId="49" fontId="4" fillId="0" borderId="19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center" vertical="center" wrapText="1"/>
    </xf>
    <xf numFmtId="4" fontId="4" fillId="0" borderId="19" xfId="0" applyNumberFormat="1" applyFont="1" applyBorder="1" applyAlignment="1" applyProtection="1">
      <alignment horizontal="right" vertical="center" wrapText="1"/>
    </xf>
    <xf numFmtId="4" fontId="4" fillId="0" borderId="21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49" fontId="4" fillId="0" borderId="22" xfId="0" applyNumberFormat="1" applyFont="1" applyBorder="1" applyAlignment="1" applyProtection="1">
      <alignment horizontal="center" vertical="center" wrapText="1"/>
    </xf>
    <xf numFmtId="49" fontId="4" fillId="0" borderId="19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 vertical="center" wrapText="1"/>
    </xf>
    <xf numFmtId="49" fontId="5" fillId="0" borderId="2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3"/>
  <sheetViews>
    <sheetView showGridLines="0" tabSelected="1" view="pageBreakPreview" zoomScale="90" zoomScaleSheetLayoutView="90" workbookViewId="0">
      <selection activeCell="P7" sqref="P7"/>
    </sheetView>
  </sheetViews>
  <sheetFormatPr defaultRowHeight="12.75" customHeight="1" x14ac:dyDescent="0.2"/>
  <cols>
    <col min="1" max="1" width="39.5703125" customWidth="1"/>
    <col min="2" max="2" width="19.7109375" customWidth="1"/>
    <col min="3" max="3" width="12.7109375" customWidth="1"/>
    <col min="4" max="4" width="11.85546875" customWidth="1"/>
    <col min="5" max="5" width="13.140625" customWidth="1"/>
    <col min="6" max="6" width="14.28515625" customWidth="1"/>
    <col min="7" max="7" width="13.42578125" customWidth="1"/>
    <col min="8" max="8" width="9.140625" customWidth="1"/>
    <col min="9" max="9" width="13.140625" customWidth="1"/>
    <col min="10" max="12" width="9.1406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 x14ac:dyDescent="0.2">
      <c r="A2" s="49" t="s">
        <v>80</v>
      </c>
      <c r="B2" s="49"/>
      <c r="C2" s="49"/>
      <c r="D2" s="49"/>
      <c r="E2" s="49"/>
      <c r="F2" s="49"/>
      <c r="G2" s="49"/>
      <c r="H2" s="14"/>
      <c r="I2" s="14"/>
      <c r="J2" s="14"/>
      <c r="K2" s="14"/>
      <c r="L2" s="2"/>
    </row>
    <row r="3" spans="1:12" ht="14.25" x14ac:dyDescent="0.2">
      <c r="A3" s="50" t="s">
        <v>46</v>
      </c>
      <c r="B3" s="50"/>
      <c r="C3" s="50"/>
      <c r="D3" s="50"/>
      <c r="E3" s="50"/>
      <c r="F3" s="50"/>
      <c r="G3" s="50"/>
      <c r="H3" s="15"/>
      <c r="I3" s="15"/>
      <c r="J3" s="15"/>
      <c r="K3" s="15"/>
      <c r="L3" s="2"/>
    </row>
    <row r="4" spans="1:12" x14ac:dyDescent="0.2">
      <c r="A4" s="51"/>
      <c r="B4" s="51"/>
      <c r="C4" s="51"/>
      <c r="D4" s="51"/>
      <c r="E4" s="51"/>
      <c r="F4" s="51"/>
    </row>
    <row r="5" spans="1:12" x14ac:dyDescent="0.2">
      <c r="A5" s="3" t="s">
        <v>0</v>
      </c>
      <c r="B5" s="3"/>
      <c r="C5" s="3"/>
      <c r="D5" s="3"/>
      <c r="E5" s="3"/>
      <c r="F5" s="3"/>
      <c r="G5" s="1"/>
      <c r="H5" s="1"/>
      <c r="I5" s="1"/>
      <c r="J5" s="1"/>
      <c r="K5" s="1"/>
      <c r="L5" s="1"/>
    </row>
    <row r="6" spans="1:12" ht="21" customHeight="1" x14ac:dyDescent="0.2">
      <c r="A6" s="52" t="s">
        <v>47</v>
      </c>
      <c r="B6" s="52" t="s">
        <v>1</v>
      </c>
      <c r="C6" s="52" t="s">
        <v>88</v>
      </c>
      <c r="D6" s="54" t="s">
        <v>81</v>
      </c>
      <c r="E6" s="52" t="s">
        <v>82</v>
      </c>
      <c r="F6" s="52" t="s">
        <v>48</v>
      </c>
      <c r="G6" s="47" t="s">
        <v>83</v>
      </c>
      <c r="H6" s="1"/>
      <c r="I6" s="1"/>
      <c r="J6" s="1"/>
      <c r="K6" s="1"/>
      <c r="L6" s="1"/>
    </row>
    <row r="7" spans="1:12" ht="129.75" customHeight="1" x14ac:dyDescent="0.2">
      <c r="A7" s="53"/>
      <c r="B7" s="53"/>
      <c r="C7" s="53"/>
      <c r="D7" s="55"/>
      <c r="E7" s="53"/>
      <c r="F7" s="53"/>
      <c r="G7" s="48"/>
    </row>
    <row r="8" spans="1:12" x14ac:dyDescent="0.2">
      <c r="A8" s="10" t="s">
        <v>35</v>
      </c>
      <c r="B8" s="7" t="s">
        <v>34</v>
      </c>
      <c r="C8" s="8">
        <f>C9+C17+C22+C25+C31+C36+C33</f>
        <v>10198.859999999999</v>
      </c>
      <c r="D8" s="8">
        <f t="shared" ref="D8:G8" si="0">D9+D17+D22+D25+D31+D36+D33</f>
        <v>7649.1450000000004</v>
      </c>
      <c r="E8" s="8">
        <f t="shared" si="0"/>
        <v>9363.4700000000012</v>
      </c>
      <c r="F8" s="8">
        <f t="shared" si="0"/>
        <v>1714.325</v>
      </c>
      <c r="G8" s="8">
        <f t="shared" si="0"/>
        <v>12832.406666666666</v>
      </c>
    </row>
    <row r="9" spans="1:12" x14ac:dyDescent="0.2">
      <c r="A9" s="10" t="s">
        <v>5</v>
      </c>
      <c r="B9" s="7" t="s">
        <v>4</v>
      </c>
      <c r="C9" s="8">
        <f>C10+C11+C12+C15+C16</f>
        <v>9017.9</v>
      </c>
      <c r="D9" s="8">
        <f>D10+D11+D12+D15+D16</f>
        <v>6763.4250000000002</v>
      </c>
      <c r="E9" s="8">
        <f>E10+E11+E12+E15+E16</f>
        <v>8743.94</v>
      </c>
      <c r="F9" s="8">
        <f>F10+F11+F12+F15+F16</f>
        <v>1980.5150000000003</v>
      </c>
      <c r="G9" s="8">
        <f>G10+G11+G12+G15+G16</f>
        <v>11643.953333333333</v>
      </c>
    </row>
    <row r="10" spans="1:12" ht="108" x14ac:dyDescent="0.2">
      <c r="A10" s="5" t="s">
        <v>3</v>
      </c>
      <c r="B10" s="4" t="s">
        <v>2</v>
      </c>
      <c r="C10" s="6">
        <v>6283.3</v>
      </c>
      <c r="D10" s="6">
        <f>C10/12*9</f>
        <v>4712.4750000000004</v>
      </c>
      <c r="E10" s="6">
        <v>8688.61</v>
      </c>
      <c r="F10" s="6">
        <f>E10-D10</f>
        <v>3976.1350000000002</v>
      </c>
      <c r="G10" s="6">
        <f>E10/9*12</f>
        <v>11584.813333333334</v>
      </c>
    </row>
    <row r="11" spans="1:12" ht="108" x14ac:dyDescent="0.2">
      <c r="A11" s="5" t="s">
        <v>58</v>
      </c>
      <c r="B11" s="4" t="s">
        <v>59</v>
      </c>
      <c r="C11" s="6">
        <v>0</v>
      </c>
      <c r="D11" s="6">
        <f>C11/12*9</f>
        <v>0</v>
      </c>
      <c r="E11" s="17">
        <v>0.06</v>
      </c>
      <c r="F11" s="6">
        <f t="shared" ref="F11:F12" si="1">E11-D11</f>
        <v>0.06</v>
      </c>
      <c r="G11" s="6">
        <f>E11</f>
        <v>0.06</v>
      </c>
    </row>
    <row r="12" spans="1:12" ht="108" hidden="1" x14ac:dyDescent="0.2">
      <c r="A12" s="9" t="s">
        <v>58</v>
      </c>
      <c r="B12" s="4" t="s">
        <v>59</v>
      </c>
      <c r="C12" s="6">
        <v>0</v>
      </c>
      <c r="D12" s="6">
        <f t="shared" ref="D12" si="2">C12/12*10</f>
        <v>0</v>
      </c>
      <c r="E12" s="17">
        <v>0</v>
      </c>
      <c r="F12" s="6">
        <f t="shared" si="1"/>
        <v>0</v>
      </c>
      <c r="G12" s="6">
        <v>0</v>
      </c>
    </row>
    <row r="13" spans="1:12" ht="72" hidden="1" x14ac:dyDescent="0.2">
      <c r="A13" s="9" t="s">
        <v>66</v>
      </c>
      <c r="B13" s="4" t="s">
        <v>67</v>
      </c>
      <c r="C13" s="6">
        <v>0</v>
      </c>
      <c r="D13" s="6">
        <v>0</v>
      </c>
      <c r="E13" s="17">
        <v>0</v>
      </c>
      <c r="F13" s="6">
        <f>E13-D13</f>
        <v>0</v>
      </c>
      <c r="G13" s="6">
        <v>0</v>
      </c>
    </row>
    <row r="14" spans="1:12" ht="48" hidden="1" x14ac:dyDescent="0.2">
      <c r="A14" s="9" t="s">
        <v>68</v>
      </c>
      <c r="B14" s="4" t="s">
        <v>69</v>
      </c>
      <c r="C14" s="6">
        <v>0</v>
      </c>
      <c r="D14" s="6">
        <v>0</v>
      </c>
      <c r="E14" s="17">
        <v>0</v>
      </c>
      <c r="F14" s="6">
        <f>E14-D14</f>
        <v>0</v>
      </c>
      <c r="G14" s="6">
        <v>0</v>
      </c>
    </row>
    <row r="15" spans="1:12" ht="120.75" customHeight="1" x14ac:dyDescent="0.2">
      <c r="A15" s="9" t="s">
        <v>60</v>
      </c>
      <c r="B15" s="31" t="s">
        <v>61</v>
      </c>
      <c r="C15" s="6">
        <v>2734.6</v>
      </c>
      <c r="D15" s="6">
        <f>C15/12*9</f>
        <v>2050.9499999999998</v>
      </c>
      <c r="E15" s="17">
        <v>59.08</v>
      </c>
      <c r="F15" s="6">
        <f>E15-D15</f>
        <v>-1991.87</v>
      </c>
      <c r="G15" s="6">
        <v>59.08</v>
      </c>
    </row>
    <row r="16" spans="1:12" ht="86.25" customHeight="1" x14ac:dyDescent="0.2">
      <c r="A16" s="23" t="s">
        <v>72</v>
      </c>
      <c r="B16" s="24" t="s">
        <v>73</v>
      </c>
      <c r="C16" s="6">
        <v>0</v>
      </c>
      <c r="D16" s="6">
        <f>C16/12*9</f>
        <v>0</v>
      </c>
      <c r="E16" s="17">
        <v>-3.81</v>
      </c>
      <c r="F16" s="6">
        <f t="shared" ref="F16" si="3">E16-D16</f>
        <v>-3.81</v>
      </c>
      <c r="G16" s="6">
        <v>0</v>
      </c>
    </row>
    <row r="17" spans="1:7" ht="36" x14ac:dyDescent="0.2">
      <c r="A17" s="10" t="s">
        <v>15</v>
      </c>
      <c r="B17" s="7" t="s">
        <v>14</v>
      </c>
      <c r="C17" s="8">
        <f>C18+C19+C20+C21</f>
        <v>692.9</v>
      </c>
      <c r="D17" s="8">
        <f>D18+D19+D20+D21</f>
        <v>519.67499999999995</v>
      </c>
      <c r="E17" s="8">
        <f>E18+E19+E20+E21</f>
        <v>521.56000000000006</v>
      </c>
      <c r="F17" s="8">
        <f>F18+F19+F20+F21</f>
        <v>1.8850000000000371</v>
      </c>
      <c r="G17" s="8">
        <f>G18+G19+G20+G21</f>
        <v>695.41333333333341</v>
      </c>
    </row>
    <row r="18" spans="1:7" ht="72" x14ac:dyDescent="0.2">
      <c r="A18" s="9" t="s">
        <v>7</v>
      </c>
      <c r="B18" s="4" t="s">
        <v>6</v>
      </c>
      <c r="C18" s="6">
        <v>356.5</v>
      </c>
      <c r="D18" s="6">
        <f t="shared" ref="D18:D21" si="4">C18/12*9</f>
        <v>267.375</v>
      </c>
      <c r="E18" s="17">
        <v>267.16000000000003</v>
      </c>
      <c r="F18" s="6">
        <f t="shared" ref="F18:F21" si="5">E18-D18</f>
        <v>-0.21499999999997499</v>
      </c>
      <c r="G18" s="6">
        <f t="shared" ref="G18:G21" si="6">E18/9*12</f>
        <v>356.21333333333337</v>
      </c>
    </row>
    <row r="19" spans="1:7" ht="84" x14ac:dyDescent="0.2">
      <c r="A19" s="5" t="s">
        <v>9</v>
      </c>
      <c r="B19" s="4" t="s">
        <v>8</v>
      </c>
      <c r="C19" s="6">
        <v>1.9</v>
      </c>
      <c r="D19" s="6">
        <f t="shared" si="4"/>
        <v>1.4249999999999998</v>
      </c>
      <c r="E19" s="17">
        <v>1.44</v>
      </c>
      <c r="F19" s="6">
        <f t="shared" si="5"/>
        <v>1.5000000000000124E-2</v>
      </c>
      <c r="G19" s="6">
        <f t="shared" si="6"/>
        <v>1.92</v>
      </c>
    </row>
    <row r="20" spans="1:7" ht="72" x14ac:dyDescent="0.2">
      <c r="A20" s="9" t="s">
        <v>11</v>
      </c>
      <c r="B20" s="4" t="s">
        <v>10</v>
      </c>
      <c r="C20" s="6">
        <v>385</v>
      </c>
      <c r="D20" s="6">
        <f t="shared" si="4"/>
        <v>288.75</v>
      </c>
      <c r="E20" s="17">
        <v>284.3</v>
      </c>
      <c r="F20" s="6">
        <f t="shared" si="5"/>
        <v>-4.4499999999999886</v>
      </c>
      <c r="G20" s="6">
        <f t="shared" si="6"/>
        <v>379.06666666666666</v>
      </c>
    </row>
    <row r="21" spans="1:7" ht="72" x14ac:dyDescent="0.2">
      <c r="A21" s="9" t="s">
        <v>13</v>
      </c>
      <c r="B21" s="4" t="s">
        <v>12</v>
      </c>
      <c r="C21" s="6">
        <v>-50.5</v>
      </c>
      <c r="D21" s="6">
        <f t="shared" si="4"/>
        <v>-37.875</v>
      </c>
      <c r="E21" s="17">
        <v>-31.34</v>
      </c>
      <c r="F21" s="6">
        <f t="shared" si="5"/>
        <v>6.5350000000000001</v>
      </c>
      <c r="G21" s="6">
        <f t="shared" si="6"/>
        <v>-41.786666666666662</v>
      </c>
    </row>
    <row r="22" spans="1:7" x14ac:dyDescent="0.2">
      <c r="A22" s="10" t="s">
        <v>21</v>
      </c>
      <c r="B22" s="7" t="s">
        <v>20</v>
      </c>
      <c r="C22" s="8">
        <f>C23+C24</f>
        <v>245.47</v>
      </c>
      <c r="D22" s="8">
        <f>D23+D24</f>
        <v>184.10250000000002</v>
      </c>
      <c r="E22" s="16">
        <f>E23+E24</f>
        <v>51.16</v>
      </c>
      <c r="F22" s="8">
        <f>F23+F24</f>
        <v>-132.94250000000002</v>
      </c>
      <c r="G22" s="8">
        <f>G23+G24</f>
        <v>245.48</v>
      </c>
    </row>
    <row r="23" spans="1:7" ht="48" x14ac:dyDescent="0.2">
      <c r="A23" s="9" t="s">
        <v>17</v>
      </c>
      <c r="B23" s="4" t="s">
        <v>16</v>
      </c>
      <c r="C23" s="6">
        <v>245.47</v>
      </c>
      <c r="D23" s="6">
        <f>C23/12*9</f>
        <v>184.10250000000002</v>
      </c>
      <c r="E23" s="17">
        <v>51.16</v>
      </c>
      <c r="F23" s="6">
        <f t="shared" ref="F23:F24" si="7">E23-D23</f>
        <v>-132.94250000000002</v>
      </c>
      <c r="G23" s="6">
        <v>245.48</v>
      </c>
    </row>
    <row r="24" spans="1:7" ht="24" hidden="1" x14ac:dyDescent="0.2">
      <c r="A24" s="9" t="s">
        <v>19</v>
      </c>
      <c r="B24" s="4" t="s">
        <v>18</v>
      </c>
      <c r="C24" s="6">
        <v>0</v>
      </c>
      <c r="D24" s="6">
        <f t="shared" ref="D24" si="8">C24/12*10</f>
        <v>0</v>
      </c>
      <c r="E24" s="17">
        <v>0</v>
      </c>
      <c r="F24" s="6">
        <f t="shared" si="7"/>
        <v>0</v>
      </c>
      <c r="G24" s="6">
        <v>0</v>
      </c>
    </row>
    <row r="25" spans="1:7" x14ac:dyDescent="0.2">
      <c r="A25" s="10" t="s">
        <v>29</v>
      </c>
      <c r="B25" s="7" t="s">
        <v>28</v>
      </c>
      <c r="C25" s="8">
        <f>C26+C27+C28+C29+C30</f>
        <v>167.9</v>
      </c>
      <c r="D25" s="8">
        <f t="shared" ref="D25:G25" si="9">D26+D27+D28+D29+D30</f>
        <v>125.92500000000001</v>
      </c>
      <c r="E25" s="8">
        <f t="shared" si="9"/>
        <v>-13.319999999999999</v>
      </c>
      <c r="F25" s="8">
        <f t="shared" si="9"/>
        <v>-139.245</v>
      </c>
      <c r="G25" s="8">
        <f t="shared" si="9"/>
        <v>168.04666666666668</v>
      </c>
    </row>
    <row r="26" spans="1:7" ht="72" x14ac:dyDescent="0.2">
      <c r="A26" s="9" t="s">
        <v>23</v>
      </c>
      <c r="B26" s="4" t="s">
        <v>22</v>
      </c>
      <c r="C26" s="6">
        <v>0.2</v>
      </c>
      <c r="D26" s="6">
        <f>C26/12*9</f>
        <v>0.15</v>
      </c>
      <c r="E26" s="17">
        <v>0.26</v>
      </c>
      <c r="F26" s="6">
        <f t="shared" ref="F26:F30" si="10">E26-D26</f>
        <v>0.11000000000000001</v>
      </c>
      <c r="G26" s="6">
        <f t="shared" ref="G26:G29" si="11">E26/9*12</f>
        <v>0.34666666666666668</v>
      </c>
    </row>
    <row r="27" spans="1:7" ht="60" x14ac:dyDescent="0.2">
      <c r="A27" s="9" t="s">
        <v>25</v>
      </c>
      <c r="B27" s="4" t="s">
        <v>24</v>
      </c>
      <c r="C27" s="6">
        <v>165.8</v>
      </c>
      <c r="D27" s="6">
        <f>C27/12*9</f>
        <v>124.35000000000001</v>
      </c>
      <c r="E27" s="17">
        <v>-11.85</v>
      </c>
      <c r="F27" s="6">
        <f t="shared" si="10"/>
        <v>-136.20000000000002</v>
      </c>
      <c r="G27" s="6">
        <v>165.8</v>
      </c>
    </row>
    <row r="28" spans="1:7" ht="69.75" customHeight="1" x14ac:dyDescent="0.2">
      <c r="A28" s="9" t="s">
        <v>62</v>
      </c>
      <c r="B28" s="4" t="s">
        <v>63</v>
      </c>
      <c r="C28" s="6">
        <v>0</v>
      </c>
      <c r="D28" s="6">
        <f>C28/12*9</f>
        <v>0</v>
      </c>
      <c r="E28" s="17">
        <v>-2.29</v>
      </c>
      <c r="F28" s="6">
        <f t="shared" si="10"/>
        <v>-2.29</v>
      </c>
      <c r="G28" s="6">
        <v>0</v>
      </c>
    </row>
    <row r="29" spans="1:7" ht="60" hidden="1" x14ac:dyDescent="0.2">
      <c r="A29" s="9" t="s">
        <v>62</v>
      </c>
      <c r="B29" s="4" t="s">
        <v>63</v>
      </c>
      <c r="C29" s="6">
        <v>0</v>
      </c>
      <c r="D29" s="6">
        <f t="shared" ref="D29" si="12">C29/12*10</f>
        <v>0</v>
      </c>
      <c r="E29" s="17">
        <v>0</v>
      </c>
      <c r="F29" s="6">
        <f t="shared" ref="F29" si="13">E29-D29</f>
        <v>0</v>
      </c>
      <c r="G29" s="6">
        <f t="shared" si="11"/>
        <v>0</v>
      </c>
    </row>
    <row r="30" spans="1:7" ht="60" x14ac:dyDescent="0.2">
      <c r="A30" s="9" t="s">
        <v>27</v>
      </c>
      <c r="B30" s="4" t="s">
        <v>26</v>
      </c>
      <c r="C30" s="6">
        <v>1.9</v>
      </c>
      <c r="D30" s="6">
        <f>C30/12*9</f>
        <v>1.4249999999999998</v>
      </c>
      <c r="E30" s="17">
        <v>0.56000000000000005</v>
      </c>
      <c r="F30" s="6">
        <f t="shared" si="10"/>
        <v>-0.86499999999999977</v>
      </c>
      <c r="G30" s="6">
        <v>1.9</v>
      </c>
    </row>
    <row r="31" spans="1:7" hidden="1" x14ac:dyDescent="0.2">
      <c r="A31" s="10" t="s">
        <v>33</v>
      </c>
      <c r="B31" s="7" t="s">
        <v>32</v>
      </c>
      <c r="C31" s="8">
        <f>C32</f>
        <v>0</v>
      </c>
      <c r="D31" s="8">
        <f>D32</f>
        <v>0</v>
      </c>
      <c r="E31" s="8">
        <f>E32</f>
        <v>0</v>
      </c>
      <c r="F31" s="8">
        <f>F32</f>
        <v>0</v>
      </c>
      <c r="G31" s="8">
        <f>G32</f>
        <v>0</v>
      </c>
    </row>
    <row r="32" spans="1:7" ht="72" hidden="1" x14ac:dyDescent="0.2">
      <c r="A32" s="26" t="s">
        <v>31</v>
      </c>
      <c r="B32" s="32" t="s">
        <v>30</v>
      </c>
      <c r="C32" s="33">
        <v>0</v>
      </c>
      <c r="D32" s="33">
        <f>C32/12*10</f>
        <v>0</v>
      </c>
      <c r="E32" s="34">
        <v>0</v>
      </c>
      <c r="F32" s="33">
        <f>E32-D32</f>
        <v>0</v>
      </c>
      <c r="G32" s="33">
        <v>0</v>
      </c>
    </row>
    <row r="33" spans="1:7" ht="48.75" customHeight="1" x14ac:dyDescent="0.2">
      <c r="A33" s="10" t="s">
        <v>78</v>
      </c>
      <c r="B33" s="7" t="s">
        <v>79</v>
      </c>
      <c r="C33" s="8">
        <f>C34+C35</f>
        <v>74.69</v>
      </c>
      <c r="D33" s="8">
        <f>D34+D35</f>
        <v>56.017499999999998</v>
      </c>
      <c r="E33" s="8">
        <f t="shared" ref="E33:G33" si="14">E34+E35</f>
        <v>56.51</v>
      </c>
      <c r="F33" s="8">
        <f t="shared" si="14"/>
        <v>0.49250000000000216</v>
      </c>
      <c r="G33" s="8">
        <f t="shared" si="14"/>
        <v>74.686666666666682</v>
      </c>
    </row>
    <row r="34" spans="1:7" ht="72" x14ac:dyDescent="0.2">
      <c r="A34" s="35" t="s">
        <v>74</v>
      </c>
      <c r="B34" s="36" t="s">
        <v>76</v>
      </c>
      <c r="C34" s="37">
        <v>1.98</v>
      </c>
      <c r="D34" s="37">
        <f>C34/12*9</f>
        <v>1.4850000000000001</v>
      </c>
      <c r="E34" s="38">
        <v>1.98</v>
      </c>
      <c r="F34" s="37">
        <f>E34-D34</f>
        <v>0.49499999999999988</v>
      </c>
      <c r="G34" s="6">
        <v>1.98</v>
      </c>
    </row>
    <row r="35" spans="1:7" ht="39.75" customHeight="1" x14ac:dyDescent="0.2">
      <c r="A35" s="23" t="s">
        <v>75</v>
      </c>
      <c r="B35" s="40" t="s">
        <v>77</v>
      </c>
      <c r="C35" s="29">
        <v>72.709999999999994</v>
      </c>
      <c r="D35" s="29">
        <f>C35/12*9</f>
        <v>54.532499999999999</v>
      </c>
      <c r="E35" s="30">
        <v>54.53</v>
      </c>
      <c r="F35" s="29">
        <f>E35-D35</f>
        <v>-2.4999999999977263E-3</v>
      </c>
      <c r="G35" s="33">
        <f t="shared" ref="G35" si="15">E35/9*12</f>
        <v>72.706666666666678</v>
      </c>
    </row>
    <row r="36" spans="1:7" ht="39.75" customHeight="1" x14ac:dyDescent="0.2">
      <c r="A36" s="10" t="s">
        <v>86</v>
      </c>
      <c r="B36" s="42" t="s">
        <v>87</v>
      </c>
      <c r="C36" s="8">
        <f>C37</f>
        <v>0</v>
      </c>
      <c r="D36" s="8">
        <f t="shared" ref="D36:G36" si="16">D37</f>
        <v>0</v>
      </c>
      <c r="E36" s="8">
        <f t="shared" si="16"/>
        <v>3.62</v>
      </c>
      <c r="F36" s="8">
        <f t="shared" si="16"/>
        <v>3.62</v>
      </c>
      <c r="G36" s="8">
        <f t="shared" si="16"/>
        <v>4.8266666666666671</v>
      </c>
    </row>
    <row r="37" spans="1:7" ht="111" customHeight="1" x14ac:dyDescent="0.2">
      <c r="A37" s="35" t="s">
        <v>85</v>
      </c>
      <c r="B37" s="41" t="s">
        <v>84</v>
      </c>
      <c r="C37" s="37">
        <v>0</v>
      </c>
      <c r="D37" s="37">
        <f>C37/12*9</f>
        <v>0</v>
      </c>
      <c r="E37" s="38">
        <v>3.62</v>
      </c>
      <c r="F37" s="37">
        <f t="shared" ref="F37" si="17">E37-D37</f>
        <v>3.62</v>
      </c>
      <c r="G37" s="37">
        <f t="shared" ref="G37" si="18">E37/9*12</f>
        <v>4.8266666666666671</v>
      </c>
    </row>
    <row r="38" spans="1:7" x14ac:dyDescent="0.2">
      <c r="A38" s="10" t="s">
        <v>44</v>
      </c>
      <c r="B38" s="7" t="s">
        <v>43</v>
      </c>
      <c r="C38" s="8">
        <f>C39+C40+C41+C42+C43</f>
        <v>1106</v>
      </c>
      <c r="D38" s="8">
        <f>D39+D40+D41+D42+D43</f>
        <v>829.5</v>
      </c>
      <c r="E38" s="8">
        <f>E39+E40+E41+E42+E43+E44</f>
        <v>741.09</v>
      </c>
      <c r="F38" s="8">
        <f>F39+F40+F41+F42+F43+F44</f>
        <v>-88.410000000000025</v>
      </c>
      <c r="G38" s="8">
        <f>G39+G40+G41+G42+G43+G44</f>
        <v>1106</v>
      </c>
    </row>
    <row r="39" spans="1:7" ht="24" hidden="1" x14ac:dyDescent="0.2">
      <c r="A39" s="9" t="s">
        <v>36</v>
      </c>
      <c r="B39" s="4" t="s">
        <v>57</v>
      </c>
      <c r="C39" s="6">
        <v>0</v>
      </c>
      <c r="D39" s="6">
        <f t="shared" ref="D39" si="19">C39/12*10</f>
        <v>0</v>
      </c>
      <c r="E39" s="17">
        <v>0</v>
      </c>
      <c r="F39" s="6">
        <f t="shared" ref="F39:F42" si="20">E39-D39</f>
        <v>0</v>
      </c>
      <c r="G39" s="6">
        <v>0</v>
      </c>
    </row>
    <row r="40" spans="1:7" x14ac:dyDescent="0.2">
      <c r="A40" s="9" t="s">
        <v>38</v>
      </c>
      <c r="B40" s="4" t="s">
        <v>37</v>
      </c>
      <c r="C40" s="6">
        <v>300</v>
      </c>
      <c r="D40" s="6">
        <f>C40/12*9</f>
        <v>225</v>
      </c>
      <c r="E40" s="17">
        <v>0</v>
      </c>
      <c r="F40" s="6">
        <f t="shared" si="20"/>
        <v>-225</v>
      </c>
      <c r="G40" s="6">
        <f>C40</f>
        <v>300</v>
      </c>
    </row>
    <row r="41" spans="1:7" ht="48" x14ac:dyDescent="0.2">
      <c r="A41" s="9" t="s">
        <v>40</v>
      </c>
      <c r="B41" s="4" t="s">
        <v>39</v>
      </c>
      <c r="C41" s="6">
        <v>238.8</v>
      </c>
      <c r="D41" s="6">
        <f>C41/12*9</f>
        <v>179.10000000000002</v>
      </c>
      <c r="E41" s="17">
        <v>174.59</v>
      </c>
      <c r="F41" s="6">
        <f t="shared" si="20"/>
        <v>-4.5100000000000193</v>
      </c>
      <c r="G41" s="6">
        <f>C41</f>
        <v>238.8</v>
      </c>
    </row>
    <row r="42" spans="1:7" ht="36" x14ac:dyDescent="0.2">
      <c r="A42" s="9" t="s">
        <v>42</v>
      </c>
      <c r="B42" s="4" t="s">
        <v>41</v>
      </c>
      <c r="C42" s="6">
        <v>0.7</v>
      </c>
      <c r="D42" s="6">
        <f>C42/12*9</f>
        <v>0.52499999999999991</v>
      </c>
      <c r="E42" s="17">
        <v>0</v>
      </c>
      <c r="F42" s="6">
        <f t="shared" si="20"/>
        <v>-0.52499999999999991</v>
      </c>
      <c r="G42" s="6">
        <v>0.7</v>
      </c>
    </row>
    <row r="43" spans="1:7" ht="24" x14ac:dyDescent="0.2">
      <c r="A43" s="26" t="s">
        <v>64</v>
      </c>
      <c r="B43" s="24" t="s">
        <v>65</v>
      </c>
      <c r="C43" s="6">
        <v>566.5</v>
      </c>
      <c r="D43" s="6">
        <f>C43/12*9</f>
        <v>424.875</v>
      </c>
      <c r="E43" s="17">
        <v>566.5</v>
      </c>
      <c r="F43" s="6">
        <f>E43-D43</f>
        <v>141.625</v>
      </c>
      <c r="G43" s="6">
        <f>C43</f>
        <v>566.5</v>
      </c>
    </row>
    <row r="44" spans="1:7" ht="48" hidden="1" x14ac:dyDescent="0.2">
      <c r="A44" s="27" t="s">
        <v>70</v>
      </c>
      <c r="B44" s="25" t="s">
        <v>71</v>
      </c>
      <c r="C44" s="6">
        <v>0</v>
      </c>
      <c r="D44" s="6">
        <f t="shared" ref="D44" si="21">C44/12*10</f>
        <v>0</v>
      </c>
      <c r="E44" s="17">
        <v>0</v>
      </c>
      <c r="F44" s="6">
        <f>E44-D44</f>
        <v>0</v>
      </c>
      <c r="G44" s="6">
        <v>0</v>
      </c>
    </row>
    <row r="45" spans="1:7" x14ac:dyDescent="0.2">
      <c r="A45" s="11" t="s">
        <v>45</v>
      </c>
      <c r="B45" s="13"/>
      <c r="C45" s="12">
        <f>C8+C38</f>
        <v>11304.859999999999</v>
      </c>
      <c r="D45" s="12">
        <f>D8+D38</f>
        <v>8478.6450000000004</v>
      </c>
      <c r="E45" s="12">
        <f>E8+E38</f>
        <v>10104.560000000001</v>
      </c>
      <c r="F45" s="12">
        <f>F8+F38</f>
        <v>1625.915</v>
      </c>
      <c r="G45" s="12">
        <f>G8+G38</f>
        <v>13938.406666666666</v>
      </c>
    </row>
    <row r="46" spans="1:7" ht="12.75" customHeight="1" x14ac:dyDescent="0.2">
      <c r="F46" s="39"/>
    </row>
    <row r="47" spans="1:7" ht="12.75" customHeight="1" x14ac:dyDescent="0.2">
      <c r="A47" s="28" t="s">
        <v>49</v>
      </c>
      <c r="B47" s="18"/>
      <c r="C47" s="18"/>
      <c r="D47" s="19"/>
      <c r="E47" s="19"/>
      <c r="F47" s="19"/>
    </row>
    <row r="48" spans="1:7" ht="12.75" customHeight="1" x14ac:dyDescent="0.2">
      <c r="A48" s="28" t="s">
        <v>50</v>
      </c>
      <c r="B48" s="45"/>
      <c r="C48" s="45"/>
      <c r="D48" s="20"/>
      <c r="E48" s="46" t="s">
        <v>51</v>
      </c>
      <c r="F48" s="46"/>
    </row>
    <row r="49" spans="1:6" ht="12.75" customHeight="1" x14ac:dyDescent="0.2">
      <c r="A49" s="21"/>
      <c r="B49" s="43" t="s">
        <v>52</v>
      </c>
      <c r="C49" s="43"/>
      <c r="D49" s="20"/>
      <c r="E49" s="44" t="s">
        <v>53</v>
      </c>
      <c r="F49" s="44"/>
    </row>
    <row r="50" spans="1:6" ht="12.75" customHeight="1" x14ac:dyDescent="0.2">
      <c r="A50" s="22" t="s">
        <v>54</v>
      </c>
      <c r="B50" s="18"/>
      <c r="C50" s="18"/>
      <c r="D50" s="19"/>
      <c r="E50" s="19"/>
      <c r="F50" s="19"/>
    </row>
    <row r="51" spans="1:6" ht="12.75" customHeight="1" x14ac:dyDescent="0.2">
      <c r="A51" s="21"/>
      <c r="B51" s="18"/>
      <c r="C51" s="18"/>
      <c r="D51" s="19"/>
      <c r="E51" s="19"/>
      <c r="F51" s="19"/>
    </row>
    <row r="52" spans="1:6" ht="12.75" customHeight="1" x14ac:dyDescent="0.2">
      <c r="A52" s="22" t="s">
        <v>55</v>
      </c>
      <c r="B52" s="45"/>
      <c r="C52" s="45"/>
      <c r="D52" s="19"/>
      <c r="E52" s="46" t="s">
        <v>56</v>
      </c>
      <c r="F52" s="46"/>
    </row>
    <row r="53" spans="1:6" ht="12.75" customHeight="1" x14ac:dyDescent="0.2">
      <c r="A53" s="21"/>
      <c r="B53" s="43" t="s">
        <v>52</v>
      </c>
      <c r="C53" s="43"/>
      <c r="D53" s="19"/>
      <c r="E53" s="44" t="s">
        <v>53</v>
      </c>
      <c r="F53" s="44"/>
    </row>
  </sheetData>
  <mergeCells count="18">
    <mergeCell ref="G6:G7"/>
    <mergeCell ref="A2:G2"/>
    <mergeCell ref="A3:G3"/>
    <mergeCell ref="A4:F4"/>
    <mergeCell ref="B6:B7"/>
    <mergeCell ref="A6:A7"/>
    <mergeCell ref="E6:E7"/>
    <mergeCell ref="F6:F7"/>
    <mergeCell ref="C6:C7"/>
    <mergeCell ref="D6:D7"/>
    <mergeCell ref="B53:C53"/>
    <mergeCell ref="E53:F53"/>
    <mergeCell ref="B48:C48"/>
    <mergeCell ref="E48:F48"/>
    <mergeCell ref="B49:C49"/>
    <mergeCell ref="E49:F49"/>
    <mergeCell ref="B52:C52"/>
    <mergeCell ref="E52:F52"/>
  </mergeCell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ДЧБ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Korschunovo</dc:creator>
  <dc:description>POI HSSF rep:2.48.0.135</dc:description>
  <cp:lastModifiedBy>Direktor</cp:lastModifiedBy>
  <cp:lastPrinted>2023-12-18T06:14:21Z</cp:lastPrinted>
  <dcterms:created xsi:type="dcterms:W3CDTF">2019-12-17T02:08:08Z</dcterms:created>
  <dcterms:modified xsi:type="dcterms:W3CDTF">2023-12-18T06:14:26Z</dcterms:modified>
</cp:coreProperties>
</file>